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ルール表" sheetId="1" state="visible" r:id="rId1"/>
    <sheet xmlns:r="http://schemas.openxmlformats.org/officeDocument/2006/relationships" name="日報確認表" sheetId="2" state="visible" r:id="rId2"/>
  </sheets>
  <definedNames>
    <definedName name="基本給">'ルール表'!$D$5</definedName>
    <definedName name="支給項目数">'ルール表'!$D$8</definedName>
    <definedName name="日当">'ルール表'!$D$9</definedName>
    <definedName name="加算">'ルール表'!$D$10</definedName>
    <definedName name="基準日">'日報確認表'!$B$2</definedName>
    <definedName name="_xlnm.Print_Titles" localSheetId="1">'日報確認表'!$4:$6</definedName>
  </definedNames>
  <calcPr calcId="124519" fullCalcOnLoad="1"/>
</workbook>
</file>

<file path=xl/styles.xml><?xml version="1.0" encoding="utf-8"?>
<styleSheet xmlns="http://schemas.openxmlformats.org/spreadsheetml/2006/main">
  <numFmts count="5">
    <numFmt numFmtId="164" formatCode="#,##0&quot;円&quot;"/>
    <numFmt numFmtId="165" formatCode="yyyy/m/d"/>
    <numFmt numFmtId="166" formatCode="m/d"/>
    <numFmt numFmtId="167" formatCode="#,##0;;"/>
    <numFmt numFmtId="168" formatCode="#,##0&quot;円&quot;;;&quot;円&quot;"/>
  </numFmts>
  <fonts count="12">
    <font>
      <name val="Calibri"/>
      <family val="2"/>
      <color theme="1"/>
      <sz val="11"/>
      <scheme val="minor"/>
    </font>
    <font>
      <name val="Meiryo UI"/>
      <b val="1"/>
      <color rgb="003B2A14"/>
      <sz val="18"/>
    </font>
    <font>
      <name val="Meiryo UI"/>
      <color rgb="003B2A14"/>
      <sz val="10"/>
    </font>
    <font>
      <name val="Meiryo UI"/>
      <b val="1"/>
      <color rgb="003B2A14"/>
      <sz val="12"/>
    </font>
    <font>
      <name val="Meiryo UI"/>
      <color rgb="003B2A14"/>
      <sz val="11"/>
    </font>
    <font>
      <name val="Meiryo UI"/>
      <b val="1"/>
      <color rgb="003B2A14"/>
      <sz val="11"/>
    </font>
    <font>
      <name val="Meiryo UI"/>
      <color rgb="007A6040"/>
      <sz val="9"/>
    </font>
    <font>
      <name val="Meiryo UI"/>
      <b val="1"/>
      <color rgb="003B2A14"/>
      <sz val="10"/>
    </font>
    <font>
      <name val="Meiryo UI"/>
      <color rgb="00A85D00"/>
      <sz val="9"/>
    </font>
    <font>
      <name val="Meiryo UI"/>
      <b val="1"/>
      <color rgb="003B2A14"/>
      <sz val="14"/>
    </font>
    <font>
      <name val="Meiryo UI"/>
      <b val="1"/>
      <color rgb="003B2A14"/>
      <sz val="15"/>
    </font>
    <font>
      <name val="Meiryo UI"/>
      <b val="1"/>
      <color rgb="003B2A14"/>
      <sz val="17"/>
    </font>
  </fonts>
  <fills count="5">
    <fill>
      <patternFill/>
    </fill>
    <fill>
      <patternFill patternType="gray125"/>
    </fill>
    <fill>
      <patternFill patternType="solid">
        <fgColor rgb="00F5A623"/>
      </patternFill>
    </fill>
    <fill>
      <patternFill patternType="solid">
        <fgColor rgb="00FDE3B0"/>
      </patternFill>
    </fill>
    <fill>
      <patternFill patternType="solid">
        <fgColor rgb="00FFF6E5"/>
      </patternFill>
    </fill>
  </fills>
  <borders count="8">
    <border>
      <left/>
      <right/>
      <top/>
      <bottom/>
      <diagonal/>
    </border>
    <border>
      <left style="thin">
        <color rgb="00B08A5A"/>
      </left>
      <right style="thin">
        <color rgb="00B08A5A"/>
      </right>
      <top style="thin">
        <color rgb="00B08A5A"/>
      </top>
      <bottom style="thin">
        <color rgb="00B08A5A"/>
      </bottom>
    </border>
    <border>
      <left/>
      <right/>
      <top style="thin">
        <color rgb="00B08A5A"/>
      </top>
      <bottom/>
      <diagonal/>
    </border>
    <border>
      <left/>
      <right style="thin">
        <color rgb="00B08A5A"/>
      </right>
      <top style="thin">
        <color rgb="00B08A5A"/>
      </top>
      <bottom/>
      <diagonal/>
    </border>
    <border>
      <left/>
      <right style="thin">
        <color rgb="00B08A5A"/>
      </right>
      <top style="thin">
        <color rgb="00B08A5A"/>
      </top>
      <bottom style="thin">
        <color rgb="00B08A5A"/>
      </bottom>
      <diagonal/>
    </border>
    <border>
      <left style="thin">
        <color rgb="00B08A5A"/>
      </left>
      <right/>
      <top/>
      <bottom/>
      <diagonal/>
    </border>
    <border>
      <left style="thin">
        <color rgb="00B08A5A"/>
      </left>
      <right style="thin">
        <color rgb="00B08A5A"/>
      </right>
      <top/>
      <bottom/>
      <diagonal/>
    </border>
    <border>
      <left style="thin">
        <color rgb="00B08A5A"/>
      </left>
      <right style="thin">
        <color rgb="00B08A5A"/>
      </right>
      <top/>
      <bottom style="thin">
        <color rgb="00B08A5A"/>
      </bottom>
      <diagonal/>
    </border>
  </borders>
  <cellStyleXfs count="1">
    <xf numFmtId="0" fontId="0" fillId="0" borderId="0"/>
  </cellStyleXfs>
  <cellXfs count="28">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left" vertical="center" wrapText="1"/>
    </xf>
    <xf numFmtId="0" fontId="3" fillId="3"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center" wrapText="1"/>
    </xf>
    <xf numFmtId="3" fontId="4" fillId="4" borderId="1" applyAlignment="1" pivotButton="0" quotePrefix="0" xfId="0">
      <alignment horizontal="center" vertical="center" wrapText="1"/>
    </xf>
    <xf numFmtId="0" fontId="4" fillId="0" borderId="1" applyAlignment="1" pivotButton="0" quotePrefix="0" xfId="0">
      <alignment horizontal="center" vertical="center" wrapText="1"/>
    </xf>
    <xf numFmtId="0" fontId="5" fillId="3"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164" fontId="4" fillId="4" borderId="1" applyAlignment="1" pivotButton="0" quotePrefix="0" xfId="0">
      <alignment horizontal="center"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2" fillId="0" borderId="1" applyAlignment="1" pivotButton="0" quotePrefix="0" xfId="0">
      <alignment horizontal="center" vertical="center" wrapText="1"/>
    </xf>
    <xf numFmtId="165" fontId="4" fillId="4" borderId="1" applyAlignment="1" pivotButton="0" quotePrefix="0" xfId="0">
      <alignment horizontal="center" vertical="center" wrapText="1"/>
    </xf>
    <xf numFmtId="0" fontId="7" fillId="3" borderId="1" applyAlignment="1" pivotButton="0" quotePrefix="0" xfId="0">
      <alignment horizontal="center" vertical="center" wrapText="1"/>
    </xf>
    <xf numFmtId="0" fontId="4" fillId="3" borderId="1" applyAlignment="1" pivotButton="0" quotePrefix="0" xfId="0">
      <alignment horizontal="center" vertical="center" wrapText="1"/>
    </xf>
    <xf numFmtId="0" fontId="0" fillId="0" borderId="6" pivotButton="0" quotePrefix="0" xfId="0"/>
    <xf numFmtId="0" fontId="8" fillId="3" borderId="1" applyAlignment="1" pivotButton="0" quotePrefix="0" xfId="0">
      <alignment horizontal="center" vertical="center" wrapText="1"/>
    </xf>
    <xf numFmtId="0" fontId="0" fillId="0" borderId="7" pivotButton="0" quotePrefix="0" xfId="0"/>
    <xf numFmtId="166" fontId="4" fillId="0" borderId="1" applyAlignment="1" pivotButton="0" quotePrefix="0" xfId="0">
      <alignment horizontal="center" vertical="center" wrapText="1"/>
    </xf>
    <xf numFmtId="167" fontId="4" fillId="4" borderId="1" applyAlignment="1" pivotButton="0" quotePrefix="0" xfId="0">
      <alignment horizontal="center" vertical="center" wrapText="1"/>
    </xf>
    <xf numFmtId="167" fontId="4" fillId="0" borderId="1" applyAlignment="1" pivotButton="0" quotePrefix="0" xfId="0">
      <alignment horizontal="center" vertical="center" wrapText="1"/>
    </xf>
    <xf numFmtId="0" fontId="3" fillId="3" borderId="1" applyAlignment="1" pivotButton="0" quotePrefix="0" xfId="0">
      <alignment horizontal="right" vertical="center"/>
    </xf>
    <xf numFmtId="168" fontId="9" fillId="4" borderId="1" applyAlignment="1" pivotButton="0" quotePrefix="0" xfId="0">
      <alignment horizontal="right" vertical="center"/>
    </xf>
    <xf numFmtId="0" fontId="10" fillId="2" borderId="1" applyAlignment="1" pivotButton="0" quotePrefix="0" xfId="0">
      <alignment horizontal="right" vertical="center"/>
    </xf>
    <xf numFmtId="168" fontId="11" fillId="2" borderId="1" applyAlignment="1" pivotButton="0" quotePrefix="0" xfId="0">
      <alignment horizontal="right" vertical="center"/>
    </xf>
  </cellXfs>
  <cellStyles count="1">
    <cellStyle name="Normal" xfId="0" builtinId="0" hidden="0"/>
  </cellStyles>
  <dxfs count="1">
    <dxf>
      <fill>
        <patternFill patternType="solid">
          <fgColor rgb="00FFF0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33"/>
  <sheetViews>
    <sheetView showGridLines="0" workbookViewId="0">
      <selection activeCell="A1" sqref="A1"/>
    </sheetView>
  </sheetViews>
  <sheetFormatPr baseColWidth="8" defaultRowHeight="15"/>
  <cols>
    <col width="9" customWidth="1" min="1" max="1"/>
    <col width="15" customWidth="1" min="2" max="2"/>
    <col width="44" customWidth="1" min="3" max="3"/>
    <col width="12" customWidth="1" min="4" max="4"/>
    <col width="12" customWidth="1" min="5" max="5"/>
  </cols>
  <sheetData>
    <row r="1" ht="38" customHeight="1">
      <c r="A1" s="1" t="inlineStr">
        <is>
          <t xml:space="preserve">　　　　　　さんのお小遣いルール</t>
        </is>
      </c>
    </row>
    <row r="2" ht="20" customHeight="1">
      <c r="A2" s="2" t="inlineStr">
        <is>
          <t>(　　　)年(　　)月から使います。黄色のマスを、家族で話し合って書きかえてください</t>
        </is>
      </c>
    </row>
    <row r="4" ht="22" customHeight="1">
      <c r="A4" s="3" t="inlineStr">
        <is>
          <t>基本給(毎月もらえる)</t>
        </is>
      </c>
      <c r="B4" s="4" t="n"/>
      <c r="C4" s="4" t="n"/>
      <c r="D4" s="4" t="n"/>
      <c r="E4" s="4" t="n"/>
    </row>
    <row r="5" ht="22" customHeight="1">
      <c r="A5" s="5" t="inlineStr">
        <is>
          <t>毎月の金額</t>
        </is>
      </c>
      <c r="B5" s="4" t="n"/>
      <c r="C5" s="4" t="n"/>
      <c r="D5" s="6" t="n"/>
      <c r="E5" s="7" t="inlineStr">
        <is>
          <t>円 / 月</t>
        </is>
      </c>
    </row>
    <row r="7" ht="22" customHeight="1">
      <c r="A7" s="3" t="inlineStr">
        <is>
          <t>日当手当(毎日のがんばり)</t>
        </is>
      </c>
      <c r="B7" s="4" t="n"/>
      <c r="C7" s="4" t="n"/>
      <c r="D7" s="4" t="n"/>
      <c r="E7" s="4" t="n"/>
    </row>
    <row r="8" ht="22" customHeight="1">
      <c r="A8" s="5" t="inlineStr">
        <is>
          <t>「必須」をすべてクリアして、この数以上できたら</t>
        </is>
      </c>
      <c r="B8" s="4" t="n"/>
      <c r="C8" s="4" t="n"/>
      <c r="D8" s="6" t="n"/>
      <c r="E8" s="7" t="inlineStr">
        <is>
          <t>項目以上</t>
        </is>
      </c>
    </row>
    <row r="9" ht="22" customHeight="1">
      <c r="A9" s="5" t="inlineStr">
        <is>
          <t>1日の日当</t>
        </is>
      </c>
      <c r="B9" s="4" t="n"/>
      <c r="C9" s="4" t="n"/>
      <c r="D9" s="6" t="n"/>
      <c r="E9" s="7" t="inlineStr">
        <is>
          <t>円</t>
        </is>
      </c>
    </row>
    <row r="10" ht="22" customHeight="1">
      <c r="A10" s="5" t="inlineStr">
        <is>
          <t>それより多くできたら、1項目ごとに</t>
        </is>
      </c>
      <c r="B10" s="4" t="n"/>
      <c r="C10" s="4" t="n"/>
      <c r="D10" s="6" t="n"/>
      <c r="E10" s="7" t="inlineStr">
        <is>
          <t>円 加算</t>
        </is>
      </c>
    </row>
    <row r="12">
      <c r="A12" s="8" t="inlineStr">
        <is>
          <t>No.</t>
        </is>
      </c>
      <c r="B12" s="8" t="inlineStr">
        <is>
          <t>項目</t>
        </is>
      </c>
      <c r="C12" s="8" t="inlineStr">
        <is>
          <t>やること</t>
        </is>
      </c>
      <c r="D12" s="8" t="inlineStr">
        <is>
          <t>必須?</t>
        </is>
      </c>
      <c r="E12" s="4" t="n"/>
    </row>
    <row r="13" ht="30" customHeight="1">
      <c r="A13" s="7" t="n">
        <v>1</v>
      </c>
      <c r="B13" s="9" t="inlineStr"/>
      <c r="C13" s="10" t="inlineStr"/>
      <c r="D13" s="9" t="inlineStr"/>
      <c r="E13" s="4" t="n"/>
    </row>
    <row r="14" ht="30" customHeight="1">
      <c r="A14" s="7" t="n">
        <v>2</v>
      </c>
      <c r="B14" s="9" t="inlineStr"/>
      <c r="C14" s="10" t="inlineStr"/>
      <c r="D14" s="9" t="inlineStr"/>
      <c r="E14" s="4" t="n"/>
    </row>
    <row r="15" ht="30" customHeight="1">
      <c r="A15" s="7" t="n">
        <v>3</v>
      </c>
      <c r="B15" s="9" t="inlineStr"/>
      <c r="C15" s="10" t="inlineStr"/>
      <c r="D15" s="9" t="inlineStr"/>
      <c r="E15" s="4" t="n"/>
    </row>
    <row r="16" ht="30" customHeight="1">
      <c r="A16" s="7" t="n">
        <v>4</v>
      </c>
      <c r="B16" s="9" t="inlineStr"/>
      <c r="C16" s="10" t="inlineStr"/>
      <c r="D16" s="9" t="inlineStr"/>
      <c r="E16" s="4" t="n"/>
    </row>
    <row r="17" ht="30" customHeight="1">
      <c r="A17" s="7" t="n">
        <v>5</v>
      </c>
      <c r="B17" s="9" t="inlineStr"/>
      <c r="C17" s="10" t="inlineStr"/>
      <c r="D17" s="9" t="inlineStr"/>
      <c r="E17" s="4" t="n"/>
    </row>
    <row r="19" ht="22" customHeight="1">
      <c r="A19" s="3" t="inlineStr">
        <is>
          <t>特別手当(テストや表彰など、たまにあるごほうび)</t>
        </is>
      </c>
      <c r="B19" s="4" t="n"/>
      <c r="C19" s="4" t="n"/>
      <c r="D19" s="4" t="n"/>
      <c r="E19" s="4" t="n"/>
    </row>
    <row r="20">
      <c r="A20" s="8" t="inlineStr">
        <is>
          <t>点数</t>
        </is>
      </c>
      <c r="B20" s="4" t="n"/>
      <c r="C20" s="8" t="inlineStr">
        <is>
          <t>小テスト(円)</t>
        </is>
      </c>
      <c r="D20" s="8" t="inlineStr">
        <is>
          <t>大きなテスト(円)</t>
        </is>
      </c>
      <c r="E20" s="4" t="n"/>
    </row>
    <row r="21" ht="22" customHeight="1">
      <c r="A21" s="9" t="inlineStr">
        <is>
          <t xml:space="preserve">　　点以上</t>
        </is>
      </c>
      <c r="B21" s="4" t="n"/>
      <c r="C21" s="6" t="n"/>
      <c r="D21" s="6" t="n"/>
      <c r="E21" s="4" t="n"/>
    </row>
    <row r="22" ht="22" customHeight="1">
      <c r="A22" s="9" t="inlineStr">
        <is>
          <t xml:space="preserve">　　点以上</t>
        </is>
      </c>
      <c r="B22" s="4" t="n"/>
      <c r="C22" s="6" t="n"/>
      <c r="D22" s="6" t="n"/>
      <c r="E22" s="4" t="n"/>
    </row>
    <row r="23" ht="22" customHeight="1">
      <c r="A23" s="9" t="inlineStr">
        <is>
          <t xml:space="preserve">　　点以上</t>
        </is>
      </c>
      <c r="B23" s="4" t="n"/>
      <c r="C23" s="6" t="n"/>
      <c r="D23" s="6" t="n"/>
      <c r="E23" s="4" t="n"/>
    </row>
    <row r="24" ht="22" customHeight="1">
      <c r="A24" s="9" t="inlineStr">
        <is>
          <t>100点</t>
        </is>
      </c>
      <c r="B24" s="4" t="n"/>
      <c r="C24" s="6" t="n"/>
      <c r="D24" s="6" t="n"/>
      <c r="E24" s="4" t="n"/>
    </row>
    <row r="25" ht="22" customHeight="1">
      <c r="A25" s="9" t="inlineStr">
        <is>
          <t>表彰・賞状</t>
        </is>
      </c>
      <c r="B25" s="4" t="n"/>
      <c r="C25" s="11" t="n"/>
      <c r="D25" s="4" t="n"/>
      <c r="E25" s="4" t="n"/>
    </row>
    <row r="26">
      <c r="A26" s="12" t="inlineStr">
        <is>
          <t>日報確認表の「特別手当」の欄に、その日の金額を書きます</t>
        </is>
      </c>
    </row>
    <row r="28" ht="22" customHeight="1">
      <c r="A28" s="3" t="inlineStr">
        <is>
          <t>しめ日と支払日</t>
        </is>
      </c>
      <c r="B28" s="4" t="n"/>
      <c r="C28" s="4" t="n"/>
      <c r="D28" s="4" t="n"/>
      <c r="E28" s="4" t="n"/>
    </row>
    <row r="29" ht="22" customHeight="1">
      <c r="A29" s="7" t="inlineStr">
        <is>
          <t>しめ日</t>
        </is>
      </c>
      <c r="B29" s="4" t="n"/>
      <c r="C29" s="10" t="inlineStr"/>
      <c r="D29" s="4" t="n"/>
      <c r="E29" s="4" t="n"/>
    </row>
    <row r="30" ht="22" customHeight="1">
      <c r="A30" s="7" t="inlineStr">
        <is>
          <t>支払日</t>
        </is>
      </c>
      <c r="B30" s="4" t="n"/>
      <c r="C30" s="10" t="inlineStr"/>
      <c r="D30" s="4" t="n"/>
      <c r="E30" s="4" t="n"/>
    </row>
    <row r="32" ht="26" customHeight="1">
      <c r="A32" s="13" t="inlineStr">
        <is>
          <t>本人のサイン:____________________　　保護者のサイン:____________________</t>
        </is>
      </c>
    </row>
    <row r="33">
      <c r="A33" s="12" t="inlineStr">
        <is>
          <t>わが家の例(基本給800円・日当100円など)は「ナッツのやりくり帳」の記事で紹介しています</t>
        </is>
      </c>
    </row>
  </sheetData>
  <mergeCells count="35">
    <mergeCell ref="D20:E20"/>
    <mergeCell ref="A24:B24"/>
    <mergeCell ref="A30:B30"/>
    <mergeCell ref="A1:E1"/>
    <mergeCell ref="D22:E22"/>
    <mergeCell ref="D21:E21"/>
    <mergeCell ref="A5:C5"/>
    <mergeCell ref="A25:B25"/>
    <mergeCell ref="A7:E7"/>
    <mergeCell ref="A8:C8"/>
    <mergeCell ref="D13:E13"/>
    <mergeCell ref="D17:E17"/>
    <mergeCell ref="A10:C10"/>
    <mergeCell ref="D16:E16"/>
    <mergeCell ref="A21:B21"/>
    <mergeCell ref="A26:E26"/>
    <mergeCell ref="A2:E2"/>
    <mergeCell ref="A33:E33"/>
    <mergeCell ref="A9:C9"/>
    <mergeCell ref="A32:E32"/>
    <mergeCell ref="A23:B23"/>
    <mergeCell ref="C30:E30"/>
    <mergeCell ref="A22:B22"/>
    <mergeCell ref="D12:E12"/>
    <mergeCell ref="A20:B20"/>
    <mergeCell ref="A4:E4"/>
    <mergeCell ref="D24:E24"/>
    <mergeCell ref="A29:B29"/>
    <mergeCell ref="D15:E15"/>
    <mergeCell ref="A28:E28"/>
    <mergeCell ref="A19:E19"/>
    <mergeCell ref="D23:E23"/>
    <mergeCell ref="D14:E14"/>
    <mergeCell ref="C29:E29"/>
    <mergeCell ref="C25:E25"/>
  </mergeCells>
  <dataValidations count="1">
    <dataValidation sqref="D13 D14 D15 D16 D17" showDropDown="0" showInputMessage="0" showErrorMessage="0" allowBlank="1" type="list">
      <formula1>"必須,"</formula1>
    </dataValidation>
  </dataValidations>
  <printOptions horizontalCentered="1"/>
  <pageMargins left="0.4" right="0.4" top="0.4" bottom="0.4" header="0.2" footer="0.2"/>
  <pageSetup paperSize="9" fitToHeight="1" fitToWidth="1"/>
</worksheet>
</file>

<file path=xl/worksheets/sheet2.xml><?xml version="1.0" encoding="utf-8"?>
<worksheet xmlns="http://schemas.openxmlformats.org/spreadsheetml/2006/main">
  <sheetPr>
    <outlinePr summaryBelow="1" summaryRight="1"/>
    <pageSetUpPr fitToPage="1"/>
  </sheetPr>
  <dimension ref="A1:I40"/>
  <sheetViews>
    <sheetView showGridLines="0" workbookViewId="0">
      <selection activeCell="A1" sqref="A1"/>
    </sheetView>
  </sheetViews>
  <sheetFormatPr baseColWidth="8" defaultRowHeight="15"/>
  <cols>
    <col width="9" customWidth="1" min="1" max="1"/>
    <col width="6" customWidth="1" min="2" max="2"/>
    <col width="11" customWidth="1" min="3" max="3"/>
    <col width="11" customWidth="1" min="4" max="4"/>
    <col width="11" customWidth="1" min="5" max="5"/>
    <col width="11" customWidth="1" min="6" max="6"/>
    <col width="11" customWidth="1" min="7" max="7"/>
    <col width="11" customWidth="1" min="8" max="8"/>
    <col width="11" customWidth="1" min="9" max="9"/>
  </cols>
  <sheetData>
    <row r="1" ht="36" customHeight="1">
      <c r="A1" s="1" t="inlineStr">
        <is>
          <t>日報確認表</t>
        </is>
      </c>
    </row>
    <row r="2">
      <c r="A2" s="14" t="inlineStr">
        <is>
          <t>月の初日</t>
        </is>
      </c>
      <c r="B2" s="15" t="n"/>
      <c r="C2" s="7" t="n"/>
      <c r="E2" s="14" t="inlineStr">
        <is>
          <t>名前</t>
        </is>
      </c>
      <c r="F2" s="9" t="inlineStr"/>
      <c r="G2" s="4" t="n"/>
      <c r="H2" s="4" t="n"/>
      <c r="I2" s="4" t="n"/>
    </row>
    <row r="3">
      <c r="A3" s="12" t="inlineStr">
        <is>
          <t>できた項目にシールをはるか○を入れる(8mmくらいの丸シールがちょうどいい)。○を入れると日当が自動で計算されます</t>
        </is>
      </c>
    </row>
    <row r="4">
      <c r="A4" s="16" t="inlineStr">
        <is>
          <t>日付</t>
        </is>
      </c>
      <c r="B4" s="16" t="inlineStr">
        <is>
          <t>曜日</t>
        </is>
      </c>
      <c r="C4" s="16" t="inlineStr">
        <is>
          <t>日当手当(できたら○)</t>
        </is>
      </c>
      <c r="D4" s="4" t="n"/>
      <c r="E4" s="4" t="n"/>
      <c r="F4" s="4" t="n"/>
      <c r="G4" s="4" t="n"/>
      <c r="H4" s="16" t="inlineStr">
        <is>
          <t>特別手当(円)</t>
        </is>
      </c>
      <c r="I4" s="16" t="inlineStr">
        <is>
          <t>小計(円)</t>
        </is>
      </c>
    </row>
    <row r="5">
      <c r="A5" s="17" t="inlineStr"/>
      <c r="B5" s="17" t="inlineStr"/>
      <c r="C5" s="16">
        <f>IF('ルール表'!B13="","",'ルール表'!B13)</f>
        <v/>
      </c>
      <c r="D5" s="16">
        <f>IF('ルール表'!B14="","",'ルール表'!B14)</f>
        <v/>
      </c>
      <c r="E5" s="16">
        <f>IF('ルール表'!B15="","",'ルール表'!B15)</f>
        <v/>
      </c>
      <c r="F5" s="16">
        <f>IF('ルール表'!B16="","",'ルール表'!B16)</f>
        <v/>
      </c>
      <c r="G5" s="16">
        <f>IF('ルール表'!B17="","",'ルール表'!B17)</f>
        <v/>
      </c>
      <c r="H5" s="18" t="n"/>
      <c r="I5" s="18" t="n"/>
    </row>
    <row r="6">
      <c r="A6" s="17" t="inlineStr"/>
      <c r="B6" s="17" t="inlineStr"/>
      <c r="C6" s="19">
        <f>'ルール表'!D13&amp;""</f>
        <v/>
      </c>
      <c r="D6" s="19">
        <f>'ルール表'!D14&amp;""</f>
        <v/>
      </c>
      <c r="E6" s="19">
        <f>'ルール表'!D15&amp;""</f>
        <v/>
      </c>
      <c r="F6" s="19">
        <f>'ルール表'!D16&amp;""</f>
        <v/>
      </c>
      <c r="G6" s="19">
        <f>'ルール表'!D17&amp;""</f>
        <v/>
      </c>
      <c r="H6" s="20" t="n"/>
      <c r="I6" s="20" t="n"/>
    </row>
    <row r="7" ht="21" customHeight="1">
      <c r="A7" s="21">
        <f>IF(基準日="","1",基準日)</f>
        <v/>
      </c>
      <c r="B7" s="7">
        <f>IF(OR(A7="",基準日=""),"",MID("日月火水木金土",WEEKDAY(A7),1))</f>
        <v/>
      </c>
      <c r="C7" s="9" t="inlineStr"/>
      <c r="D7" s="9" t="inlineStr"/>
      <c r="E7" s="9" t="inlineStr"/>
      <c r="F7" s="9" t="inlineStr"/>
      <c r="G7" s="9" t="inlineStr"/>
      <c r="H7" s="22" t="n"/>
      <c r="I7" s="23">
        <f>IF(A7="","",IF(AND(SUMPRODUCT(($C$6:$G$6="必須")*(C7:G7&lt;&gt;""))=COUNTIF($C$6:$G$6,"必須"),COUNTIF(C7:G7,"○")&gt;=支給項目数),日当+(COUNTIF(C7:G7,"○")-支給項目数)*加算,0)+N(H7))</f>
        <v/>
      </c>
    </row>
    <row r="8" ht="21" customHeight="1">
      <c r="A8" s="21">
        <f>IF(基準日="","2",IF(A7="","",IF(MONTH(A7+1)=MONTH(基準日),A7+1,"")))</f>
        <v/>
      </c>
      <c r="B8" s="7">
        <f>IF(OR(A8="",基準日=""),"",MID("日月火水木金土",WEEKDAY(A8),1))</f>
        <v/>
      </c>
      <c r="C8" s="9" t="inlineStr"/>
      <c r="D8" s="9" t="inlineStr"/>
      <c r="E8" s="9" t="inlineStr"/>
      <c r="F8" s="9" t="inlineStr"/>
      <c r="G8" s="9" t="inlineStr"/>
      <c r="H8" s="22" t="n"/>
      <c r="I8" s="23">
        <f>IF(A8="","",IF(AND(SUMPRODUCT(($C$6:$G$6="必須")*(C8:G8&lt;&gt;""))=COUNTIF($C$6:$G$6,"必須"),COUNTIF(C8:G8,"○")&gt;=支給項目数),日当+(COUNTIF(C8:G8,"○")-支給項目数)*加算,0)+N(H8))</f>
        <v/>
      </c>
    </row>
    <row r="9" ht="21" customHeight="1">
      <c r="A9" s="21">
        <f>IF(基準日="","3",IF(A8="","",IF(MONTH(A8+1)=MONTH(基準日),A8+1,"")))</f>
        <v/>
      </c>
      <c r="B9" s="7">
        <f>IF(OR(A9="",基準日=""),"",MID("日月火水木金土",WEEKDAY(A9),1))</f>
        <v/>
      </c>
      <c r="C9" s="9" t="inlineStr"/>
      <c r="D9" s="9" t="inlineStr"/>
      <c r="E9" s="9" t="inlineStr"/>
      <c r="F9" s="9" t="inlineStr"/>
      <c r="G9" s="9" t="inlineStr"/>
      <c r="H9" s="22" t="n"/>
      <c r="I9" s="23">
        <f>IF(A9="","",IF(AND(SUMPRODUCT(($C$6:$G$6="必須")*(C9:G9&lt;&gt;""))=COUNTIF($C$6:$G$6,"必須"),COUNTIF(C9:G9,"○")&gt;=支給項目数),日当+(COUNTIF(C9:G9,"○")-支給項目数)*加算,0)+N(H9))</f>
        <v/>
      </c>
    </row>
    <row r="10" ht="21" customHeight="1">
      <c r="A10" s="21">
        <f>IF(基準日="","4",IF(A9="","",IF(MONTH(A9+1)=MONTH(基準日),A9+1,"")))</f>
        <v/>
      </c>
      <c r="B10" s="7">
        <f>IF(OR(A10="",基準日=""),"",MID("日月火水木金土",WEEKDAY(A10),1))</f>
        <v/>
      </c>
      <c r="C10" s="9" t="inlineStr"/>
      <c r="D10" s="9" t="inlineStr"/>
      <c r="E10" s="9" t="inlineStr"/>
      <c r="F10" s="9" t="inlineStr"/>
      <c r="G10" s="9" t="inlineStr"/>
      <c r="H10" s="22" t="n"/>
      <c r="I10" s="23">
        <f>IF(A10="","",IF(AND(SUMPRODUCT(($C$6:$G$6="必須")*(C10:G10&lt;&gt;""))=COUNTIF($C$6:$G$6,"必須"),COUNTIF(C10:G10,"○")&gt;=支給項目数),日当+(COUNTIF(C10:G10,"○")-支給項目数)*加算,0)+N(H10))</f>
        <v/>
      </c>
    </row>
    <row r="11" ht="21" customHeight="1">
      <c r="A11" s="21">
        <f>IF(基準日="","5",IF(A10="","",IF(MONTH(A10+1)=MONTH(基準日),A10+1,"")))</f>
        <v/>
      </c>
      <c r="B11" s="7">
        <f>IF(OR(A11="",基準日=""),"",MID("日月火水木金土",WEEKDAY(A11),1))</f>
        <v/>
      </c>
      <c r="C11" s="9" t="inlineStr"/>
      <c r="D11" s="9" t="inlineStr"/>
      <c r="E11" s="9" t="inlineStr"/>
      <c r="F11" s="9" t="inlineStr"/>
      <c r="G11" s="9" t="inlineStr"/>
      <c r="H11" s="22" t="n"/>
      <c r="I11" s="23">
        <f>IF(A11="","",IF(AND(SUMPRODUCT(($C$6:$G$6="必須")*(C11:G11&lt;&gt;""))=COUNTIF($C$6:$G$6,"必須"),COUNTIF(C11:G11,"○")&gt;=支給項目数),日当+(COUNTIF(C11:G11,"○")-支給項目数)*加算,0)+N(H11))</f>
        <v/>
      </c>
    </row>
    <row r="12" ht="21" customHeight="1">
      <c r="A12" s="21">
        <f>IF(基準日="","6",IF(A11="","",IF(MONTH(A11+1)=MONTH(基準日),A11+1,"")))</f>
        <v/>
      </c>
      <c r="B12" s="7">
        <f>IF(OR(A12="",基準日=""),"",MID("日月火水木金土",WEEKDAY(A12),1))</f>
        <v/>
      </c>
      <c r="C12" s="9" t="inlineStr"/>
      <c r="D12" s="9" t="inlineStr"/>
      <c r="E12" s="9" t="inlineStr"/>
      <c r="F12" s="9" t="inlineStr"/>
      <c r="G12" s="9" t="inlineStr"/>
      <c r="H12" s="22" t="n"/>
      <c r="I12" s="23">
        <f>IF(A12="","",IF(AND(SUMPRODUCT(($C$6:$G$6="必須")*(C12:G12&lt;&gt;""))=COUNTIF($C$6:$G$6,"必須"),COUNTIF(C12:G12,"○")&gt;=支給項目数),日当+(COUNTIF(C12:G12,"○")-支給項目数)*加算,0)+N(H12))</f>
        <v/>
      </c>
    </row>
    <row r="13" ht="21" customHeight="1">
      <c r="A13" s="21">
        <f>IF(基準日="","7",IF(A12="","",IF(MONTH(A12+1)=MONTH(基準日),A12+1,"")))</f>
        <v/>
      </c>
      <c r="B13" s="7">
        <f>IF(OR(A13="",基準日=""),"",MID("日月火水木金土",WEEKDAY(A13),1))</f>
        <v/>
      </c>
      <c r="C13" s="9" t="inlineStr"/>
      <c r="D13" s="9" t="inlineStr"/>
      <c r="E13" s="9" t="inlineStr"/>
      <c r="F13" s="9" t="inlineStr"/>
      <c r="G13" s="9" t="inlineStr"/>
      <c r="H13" s="22" t="n"/>
      <c r="I13" s="23">
        <f>IF(A13="","",IF(AND(SUMPRODUCT(($C$6:$G$6="必須")*(C13:G13&lt;&gt;""))=COUNTIF($C$6:$G$6,"必須"),COUNTIF(C13:G13,"○")&gt;=支給項目数),日当+(COUNTIF(C13:G13,"○")-支給項目数)*加算,0)+N(H13))</f>
        <v/>
      </c>
    </row>
    <row r="14" ht="21" customHeight="1">
      <c r="A14" s="21">
        <f>IF(基準日="","8",IF(A13="","",IF(MONTH(A13+1)=MONTH(基準日),A13+1,"")))</f>
        <v/>
      </c>
      <c r="B14" s="7">
        <f>IF(OR(A14="",基準日=""),"",MID("日月火水木金土",WEEKDAY(A14),1))</f>
        <v/>
      </c>
      <c r="C14" s="9" t="inlineStr"/>
      <c r="D14" s="9" t="inlineStr"/>
      <c r="E14" s="9" t="inlineStr"/>
      <c r="F14" s="9" t="inlineStr"/>
      <c r="G14" s="9" t="inlineStr"/>
      <c r="H14" s="22" t="n"/>
      <c r="I14" s="23">
        <f>IF(A14="","",IF(AND(SUMPRODUCT(($C$6:$G$6="必須")*(C14:G14&lt;&gt;""))=COUNTIF($C$6:$G$6,"必須"),COUNTIF(C14:G14,"○")&gt;=支給項目数),日当+(COUNTIF(C14:G14,"○")-支給項目数)*加算,0)+N(H14))</f>
        <v/>
      </c>
    </row>
    <row r="15" ht="21" customHeight="1">
      <c r="A15" s="21">
        <f>IF(基準日="","9",IF(A14="","",IF(MONTH(A14+1)=MONTH(基準日),A14+1,"")))</f>
        <v/>
      </c>
      <c r="B15" s="7">
        <f>IF(OR(A15="",基準日=""),"",MID("日月火水木金土",WEEKDAY(A15),1))</f>
        <v/>
      </c>
      <c r="C15" s="9" t="inlineStr"/>
      <c r="D15" s="9" t="inlineStr"/>
      <c r="E15" s="9" t="inlineStr"/>
      <c r="F15" s="9" t="inlineStr"/>
      <c r="G15" s="9" t="inlineStr"/>
      <c r="H15" s="22" t="n"/>
      <c r="I15" s="23">
        <f>IF(A15="","",IF(AND(SUMPRODUCT(($C$6:$G$6="必須")*(C15:G15&lt;&gt;""))=COUNTIF($C$6:$G$6,"必須"),COUNTIF(C15:G15,"○")&gt;=支給項目数),日当+(COUNTIF(C15:G15,"○")-支給項目数)*加算,0)+N(H15))</f>
        <v/>
      </c>
    </row>
    <row r="16" ht="21" customHeight="1">
      <c r="A16" s="21">
        <f>IF(基準日="","10",IF(A15="","",IF(MONTH(A15+1)=MONTH(基準日),A15+1,"")))</f>
        <v/>
      </c>
      <c r="B16" s="7">
        <f>IF(OR(A16="",基準日=""),"",MID("日月火水木金土",WEEKDAY(A16),1))</f>
        <v/>
      </c>
      <c r="C16" s="9" t="inlineStr"/>
      <c r="D16" s="9" t="inlineStr"/>
      <c r="E16" s="9" t="inlineStr"/>
      <c r="F16" s="9" t="inlineStr"/>
      <c r="G16" s="9" t="inlineStr"/>
      <c r="H16" s="22" t="n"/>
      <c r="I16" s="23">
        <f>IF(A16="","",IF(AND(SUMPRODUCT(($C$6:$G$6="必須")*(C16:G16&lt;&gt;""))=COUNTIF($C$6:$G$6,"必須"),COUNTIF(C16:G16,"○")&gt;=支給項目数),日当+(COUNTIF(C16:G16,"○")-支給項目数)*加算,0)+N(H16))</f>
        <v/>
      </c>
    </row>
    <row r="17" ht="21" customHeight="1">
      <c r="A17" s="21">
        <f>IF(基準日="","11",IF(A16="","",IF(MONTH(A16+1)=MONTH(基準日),A16+1,"")))</f>
        <v/>
      </c>
      <c r="B17" s="7">
        <f>IF(OR(A17="",基準日=""),"",MID("日月火水木金土",WEEKDAY(A17),1))</f>
        <v/>
      </c>
      <c r="C17" s="9" t="inlineStr"/>
      <c r="D17" s="9" t="inlineStr"/>
      <c r="E17" s="9" t="inlineStr"/>
      <c r="F17" s="9" t="inlineStr"/>
      <c r="G17" s="9" t="inlineStr"/>
      <c r="H17" s="22" t="n"/>
      <c r="I17" s="23">
        <f>IF(A17="","",IF(AND(SUMPRODUCT(($C$6:$G$6="必須")*(C17:G17&lt;&gt;""))=COUNTIF($C$6:$G$6,"必須"),COUNTIF(C17:G17,"○")&gt;=支給項目数),日当+(COUNTIF(C17:G17,"○")-支給項目数)*加算,0)+N(H17))</f>
        <v/>
      </c>
    </row>
    <row r="18" ht="21" customHeight="1">
      <c r="A18" s="21">
        <f>IF(基準日="","12",IF(A17="","",IF(MONTH(A17+1)=MONTH(基準日),A17+1,"")))</f>
        <v/>
      </c>
      <c r="B18" s="7">
        <f>IF(OR(A18="",基準日=""),"",MID("日月火水木金土",WEEKDAY(A18),1))</f>
        <v/>
      </c>
      <c r="C18" s="9" t="inlineStr"/>
      <c r="D18" s="9" t="inlineStr"/>
      <c r="E18" s="9" t="inlineStr"/>
      <c r="F18" s="9" t="inlineStr"/>
      <c r="G18" s="9" t="inlineStr"/>
      <c r="H18" s="22" t="n"/>
      <c r="I18" s="23">
        <f>IF(A18="","",IF(AND(SUMPRODUCT(($C$6:$G$6="必須")*(C18:G18&lt;&gt;""))=COUNTIF($C$6:$G$6,"必須"),COUNTIF(C18:G18,"○")&gt;=支給項目数),日当+(COUNTIF(C18:G18,"○")-支給項目数)*加算,0)+N(H18))</f>
        <v/>
      </c>
    </row>
    <row r="19" ht="21" customHeight="1">
      <c r="A19" s="21">
        <f>IF(基準日="","13",IF(A18="","",IF(MONTH(A18+1)=MONTH(基準日),A18+1,"")))</f>
        <v/>
      </c>
      <c r="B19" s="7">
        <f>IF(OR(A19="",基準日=""),"",MID("日月火水木金土",WEEKDAY(A19),1))</f>
        <v/>
      </c>
      <c r="C19" s="9" t="inlineStr"/>
      <c r="D19" s="9" t="inlineStr"/>
      <c r="E19" s="9" t="inlineStr"/>
      <c r="F19" s="9" t="inlineStr"/>
      <c r="G19" s="9" t="inlineStr"/>
      <c r="H19" s="22" t="n"/>
      <c r="I19" s="23">
        <f>IF(A19="","",IF(AND(SUMPRODUCT(($C$6:$G$6="必須")*(C19:G19&lt;&gt;""))=COUNTIF($C$6:$G$6,"必須"),COUNTIF(C19:G19,"○")&gt;=支給項目数),日当+(COUNTIF(C19:G19,"○")-支給項目数)*加算,0)+N(H19))</f>
        <v/>
      </c>
    </row>
    <row r="20" ht="21" customHeight="1">
      <c r="A20" s="21">
        <f>IF(基準日="","14",IF(A19="","",IF(MONTH(A19+1)=MONTH(基準日),A19+1,"")))</f>
        <v/>
      </c>
      <c r="B20" s="7">
        <f>IF(OR(A20="",基準日=""),"",MID("日月火水木金土",WEEKDAY(A20),1))</f>
        <v/>
      </c>
      <c r="C20" s="9" t="inlineStr"/>
      <c r="D20" s="9" t="inlineStr"/>
      <c r="E20" s="9" t="inlineStr"/>
      <c r="F20" s="9" t="inlineStr"/>
      <c r="G20" s="9" t="inlineStr"/>
      <c r="H20" s="22" t="n"/>
      <c r="I20" s="23">
        <f>IF(A20="","",IF(AND(SUMPRODUCT(($C$6:$G$6="必須")*(C20:G20&lt;&gt;""))=COUNTIF($C$6:$G$6,"必須"),COUNTIF(C20:G20,"○")&gt;=支給項目数),日当+(COUNTIF(C20:G20,"○")-支給項目数)*加算,0)+N(H20))</f>
        <v/>
      </c>
    </row>
    <row r="21" ht="21" customHeight="1">
      <c r="A21" s="21">
        <f>IF(基準日="","15",IF(A20="","",IF(MONTH(A20+1)=MONTH(基準日),A20+1,"")))</f>
        <v/>
      </c>
      <c r="B21" s="7">
        <f>IF(OR(A21="",基準日=""),"",MID("日月火水木金土",WEEKDAY(A21),1))</f>
        <v/>
      </c>
      <c r="C21" s="9" t="inlineStr"/>
      <c r="D21" s="9" t="inlineStr"/>
      <c r="E21" s="9" t="inlineStr"/>
      <c r="F21" s="9" t="inlineStr"/>
      <c r="G21" s="9" t="inlineStr"/>
      <c r="H21" s="22" t="n"/>
      <c r="I21" s="23">
        <f>IF(A21="","",IF(AND(SUMPRODUCT(($C$6:$G$6="必須")*(C21:G21&lt;&gt;""))=COUNTIF($C$6:$G$6,"必須"),COUNTIF(C21:G21,"○")&gt;=支給項目数),日当+(COUNTIF(C21:G21,"○")-支給項目数)*加算,0)+N(H21))</f>
        <v/>
      </c>
    </row>
    <row r="22" ht="21" customHeight="1">
      <c r="A22" s="21">
        <f>IF(基準日="","16",IF(A21="","",IF(MONTH(A21+1)=MONTH(基準日),A21+1,"")))</f>
        <v/>
      </c>
      <c r="B22" s="7">
        <f>IF(OR(A22="",基準日=""),"",MID("日月火水木金土",WEEKDAY(A22),1))</f>
        <v/>
      </c>
      <c r="C22" s="9" t="inlineStr"/>
      <c r="D22" s="9" t="inlineStr"/>
      <c r="E22" s="9" t="inlineStr"/>
      <c r="F22" s="9" t="inlineStr"/>
      <c r="G22" s="9" t="inlineStr"/>
      <c r="H22" s="22" t="n"/>
      <c r="I22" s="23">
        <f>IF(A22="","",IF(AND(SUMPRODUCT(($C$6:$G$6="必須")*(C22:G22&lt;&gt;""))=COUNTIF($C$6:$G$6,"必須"),COUNTIF(C22:G22,"○")&gt;=支給項目数),日当+(COUNTIF(C22:G22,"○")-支給項目数)*加算,0)+N(H22))</f>
        <v/>
      </c>
    </row>
    <row r="23" ht="21" customHeight="1">
      <c r="A23" s="21">
        <f>IF(基準日="","17",IF(A22="","",IF(MONTH(A22+1)=MONTH(基準日),A22+1,"")))</f>
        <v/>
      </c>
      <c r="B23" s="7">
        <f>IF(OR(A23="",基準日=""),"",MID("日月火水木金土",WEEKDAY(A23),1))</f>
        <v/>
      </c>
      <c r="C23" s="9" t="inlineStr"/>
      <c r="D23" s="9" t="inlineStr"/>
      <c r="E23" s="9" t="inlineStr"/>
      <c r="F23" s="9" t="inlineStr"/>
      <c r="G23" s="9" t="inlineStr"/>
      <c r="H23" s="22" t="n"/>
      <c r="I23" s="23">
        <f>IF(A23="","",IF(AND(SUMPRODUCT(($C$6:$G$6="必須")*(C23:G23&lt;&gt;""))=COUNTIF($C$6:$G$6,"必須"),COUNTIF(C23:G23,"○")&gt;=支給項目数),日当+(COUNTIF(C23:G23,"○")-支給項目数)*加算,0)+N(H23))</f>
        <v/>
      </c>
    </row>
    <row r="24" ht="21" customHeight="1">
      <c r="A24" s="21">
        <f>IF(基準日="","18",IF(A23="","",IF(MONTH(A23+1)=MONTH(基準日),A23+1,"")))</f>
        <v/>
      </c>
      <c r="B24" s="7">
        <f>IF(OR(A24="",基準日=""),"",MID("日月火水木金土",WEEKDAY(A24),1))</f>
        <v/>
      </c>
      <c r="C24" s="9" t="inlineStr"/>
      <c r="D24" s="9" t="inlineStr"/>
      <c r="E24" s="9" t="inlineStr"/>
      <c r="F24" s="9" t="inlineStr"/>
      <c r="G24" s="9" t="inlineStr"/>
      <c r="H24" s="22" t="n"/>
      <c r="I24" s="23">
        <f>IF(A24="","",IF(AND(SUMPRODUCT(($C$6:$G$6="必須")*(C24:G24&lt;&gt;""))=COUNTIF($C$6:$G$6,"必須"),COUNTIF(C24:G24,"○")&gt;=支給項目数),日当+(COUNTIF(C24:G24,"○")-支給項目数)*加算,0)+N(H24))</f>
        <v/>
      </c>
    </row>
    <row r="25" ht="21" customHeight="1">
      <c r="A25" s="21">
        <f>IF(基準日="","19",IF(A24="","",IF(MONTH(A24+1)=MONTH(基準日),A24+1,"")))</f>
        <v/>
      </c>
      <c r="B25" s="7">
        <f>IF(OR(A25="",基準日=""),"",MID("日月火水木金土",WEEKDAY(A25),1))</f>
        <v/>
      </c>
      <c r="C25" s="9" t="inlineStr"/>
      <c r="D25" s="9" t="inlineStr"/>
      <c r="E25" s="9" t="inlineStr"/>
      <c r="F25" s="9" t="inlineStr"/>
      <c r="G25" s="9" t="inlineStr"/>
      <c r="H25" s="22" t="n"/>
      <c r="I25" s="23">
        <f>IF(A25="","",IF(AND(SUMPRODUCT(($C$6:$G$6="必須")*(C25:G25&lt;&gt;""))=COUNTIF($C$6:$G$6,"必須"),COUNTIF(C25:G25,"○")&gt;=支給項目数),日当+(COUNTIF(C25:G25,"○")-支給項目数)*加算,0)+N(H25))</f>
        <v/>
      </c>
    </row>
    <row r="26" ht="21" customHeight="1">
      <c r="A26" s="21">
        <f>IF(基準日="","20",IF(A25="","",IF(MONTH(A25+1)=MONTH(基準日),A25+1,"")))</f>
        <v/>
      </c>
      <c r="B26" s="7">
        <f>IF(OR(A26="",基準日=""),"",MID("日月火水木金土",WEEKDAY(A26),1))</f>
        <v/>
      </c>
      <c r="C26" s="9" t="inlineStr"/>
      <c r="D26" s="9" t="inlineStr"/>
      <c r="E26" s="9" t="inlineStr"/>
      <c r="F26" s="9" t="inlineStr"/>
      <c r="G26" s="9" t="inlineStr"/>
      <c r="H26" s="22" t="n"/>
      <c r="I26" s="23">
        <f>IF(A26="","",IF(AND(SUMPRODUCT(($C$6:$G$6="必須")*(C26:G26&lt;&gt;""))=COUNTIF($C$6:$G$6,"必須"),COUNTIF(C26:G26,"○")&gt;=支給項目数),日当+(COUNTIF(C26:G26,"○")-支給項目数)*加算,0)+N(H26))</f>
        <v/>
      </c>
    </row>
    <row r="27" ht="21" customHeight="1">
      <c r="A27" s="21">
        <f>IF(基準日="","21",IF(A26="","",IF(MONTH(A26+1)=MONTH(基準日),A26+1,"")))</f>
        <v/>
      </c>
      <c r="B27" s="7">
        <f>IF(OR(A27="",基準日=""),"",MID("日月火水木金土",WEEKDAY(A27),1))</f>
        <v/>
      </c>
      <c r="C27" s="9" t="inlineStr"/>
      <c r="D27" s="9" t="inlineStr"/>
      <c r="E27" s="9" t="inlineStr"/>
      <c r="F27" s="9" t="inlineStr"/>
      <c r="G27" s="9" t="inlineStr"/>
      <c r="H27" s="22" t="n"/>
      <c r="I27" s="23">
        <f>IF(A27="","",IF(AND(SUMPRODUCT(($C$6:$G$6="必須")*(C27:G27&lt;&gt;""))=COUNTIF($C$6:$G$6,"必須"),COUNTIF(C27:G27,"○")&gt;=支給項目数),日当+(COUNTIF(C27:G27,"○")-支給項目数)*加算,0)+N(H27))</f>
        <v/>
      </c>
    </row>
    <row r="28" ht="21" customHeight="1">
      <c r="A28" s="21">
        <f>IF(基準日="","22",IF(A27="","",IF(MONTH(A27+1)=MONTH(基準日),A27+1,"")))</f>
        <v/>
      </c>
      <c r="B28" s="7">
        <f>IF(OR(A28="",基準日=""),"",MID("日月火水木金土",WEEKDAY(A28),1))</f>
        <v/>
      </c>
      <c r="C28" s="9" t="inlineStr"/>
      <c r="D28" s="9" t="inlineStr"/>
      <c r="E28" s="9" t="inlineStr"/>
      <c r="F28" s="9" t="inlineStr"/>
      <c r="G28" s="9" t="inlineStr"/>
      <c r="H28" s="22" t="n"/>
      <c r="I28" s="23">
        <f>IF(A28="","",IF(AND(SUMPRODUCT(($C$6:$G$6="必須")*(C28:G28&lt;&gt;""))=COUNTIF($C$6:$G$6,"必須"),COUNTIF(C28:G28,"○")&gt;=支給項目数),日当+(COUNTIF(C28:G28,"○")-支給項目数)*加算,0)+N(H28))</f>
        <v/>
      </c>
    </row>
    <row r="29" ht="21" customHeight="1">
      <c r="A29" s="21">
        <f>IF(基準日="","23",IF(A28="","",IF(MONTH(A28+1)=MONTH(基準日),A28+1,"")))</f>
        <v/>
      </c>
      <c r="B29" s="7">
        <f>IF(OR(A29="",基準日=""),"",MID("日月火水木金土",WEEKDAY(A29),1))</f>
        <v/>
      </c>
      <c r="C29" s="9" t="inlineStr"/>
      <c r="D29" s="9" t="inlineStr"/>
      <c r="E29" s="9" t="inlineStr"/>
      <c r="F29" s="9" t="inlineStr"/>
      <c r="G29" s="9" t="inlineStr"/>
      <c r="H29" s="22" t="n"/>
      <c r="I29" s="23">
        <f>IF(A29="","",IF(AND(SUMPRODUCT(($C$6:$G$6="必須")*(C29:G29&lt;&gt;""))=COUNTIF($C$6:$G$6,"必須"),COUNTIF(C29:G29,"○")&gt;=支給項目数),日当+(COUNTIF(C29:G29,"○")-支給項目数)*加算,0)+N(H29))</f>
        <v/>
      </c>
    </row>
    <row r="30" ht="21" customHeight="1">
      <c r="A30" s="21">
        <f>IF(基準日="","24",IF(A29="","",IF(MONTH(A29+1)=MONTH(基準日),A29+1,"")))</f>
        <v/>
      </c>
      <c r="B30" s="7">
        <f>IF(OR(A30="",基準日=""),"",MID("日月火水木金土",WEEKDAY(A30),1))</f>
        <v/>
      </c>
      <c r="C30" s="9" t="inlineStr"/>
      <c r="D30" s="9" t="inlineStr"/>
      <c r="E30" s="9" t="inlineStr"/>
      <c r="F30" s="9" t="inlineStr"/>
      <c r="G30" s="9" t="inlineStr"/>
      <c r="H30" s="22" t="n"/>
      <c r="I30" s="23">
        <f>IF(A30="","",IF(AND(SUMPRODUCT(($C$6:$G$6="必須")*(C30:G30&lt;&gt;""))=COUNTIF($C$6:$G$6,"必須"),COUNTIF(C30:G30,"○")&gt;=支給項目数),日当+(COUNTIF(C30:G30,"○")-支給項目数)*加算,0)+N(H30))</f>
        <v/>
      </c>
    </row>
    <row r="31" ht="21" customHeight="1">
      <c r="A31" s="21">
        <f>IF(基準日="","25",IF(A30="","",IF(MONTH(A30+1)=MONTH(基準日),A30+1,"")))</f>
        <v/>
      </c>
      <c r="B31" s="7">
        <f>IF(OR(A31="",基準日=""),"",MID("日月火水木金土",WEEKDAY(A31),1))</f>
        <v/>
      </c>
      <c r="C31" s="9" t="inlineStr"/>
      <c r="D31" s="9" t="inlineStr"/>
      <c r="E31" s="9" t="inlineStr"/>
      <c r="F31" s="9" t="inlineStr"/>
      <c r="G31" s="9" t="inlineStr"/>
      <c r="H31" s="22" t="n"/>
      <c r="I31" s="23">
        <f>IF(A31="","",IF(AND(SUMPRODUCT(($C$6:$G$6="必須")*(C31:G31&lt;&gt;""))=COUNTIF($C$6:$G$6,"必須"),COUNTIF(C31:G31,"○")&gt;=支給項目数),日当+(COUNTIF(C31:G31,"○")-支給項目数)*加算,0)+N(H31))</f>
        <v/>
      </c>
    </row>
    <row r="32" ht="21" customHeight="1">
      <c r="A32" s="21">
        <f>IF(基準日="","26",IF(A31="","",IF(MONTH(A31+1)=MONTH(基準日),A31+1,"")))</f>
        <v/>
      </c>
      <c r="B32" s="7">
        <f>IF(OR(A32="",基準日=""),"",MID("日月火水木金土",WEEKDAY(A32),1))</f>
        <v/>
      </c>
      <c r="C32" s="9" t="inlineStr"/>
      <c r="D32" s="9" t="inlineStr"/>
      <c r="E32" s="9" t="inlineStr"/>
      <c r="F32" s="9" t="inlineStr"/>
      <c r="G32" s="9" t="inlineStr"/>
      <c r="H32" s="22" t="n"/>
      <c r="I32" s="23">
        <f>IF(A32="","",IF(AND(SUMPRODUCT(($C$6:$G$6="必須")*(C32:G32&lt;&gt;""))=COUNTIF($C$6:$G$6,"必須"),COUNTIF(C32:G32,"○")&gt;=支給項目数),日当+(COUNTIF(C32:G32,"○")-支給項目数)*加算,0)+N(H32))</f>
        <v/>
      </c>
    </row>
    <row r="33" ht="21" customHeight="1">
      <c r="A33" s="21">
        <f>IF(基準日="","27",IF(A32="","",IF(MONTH(A32+1)=MONTH(基準日),A32+1,"")))</f>
        <v/>
      </c>
      <c r="B33" s="7">
        <f>IF(OR(A33="",基準日=""),"",MID("日月火水木金土",WEEKDAY(A33),1))</f>
        <v/>
      </c>
      <c r="C33" s="9" t="inlineStr"/>
      <c r="D33" s="9" t="inlineStr"/>
      <c r="E33" s="9" t="inlineStr"/>
      <c r="F33" s="9" t="inlineStr"/>
      <c r="G33" s="9" t="inlineStr"/>
      <c r="H33" s="22" t="n"/>
      <c r="I33" s="23">
        <f>IF(A33="","",IF(AND(SUMPRODUCT(($C$6:$G$6="必須")*(C33:G33&lt;&gt;""))=COUNTIF($C$6:$G$6,"必須"),COUNTIF(C33:G33,"○")&gt;=支給項目数),日当+(COUNTIF(C33:G33,"○")-支給項目数)*加算,0)+N(H33))</f>
        <v/>
      </c>
    </row>
    <row r="34" ht="21" customHeight="1">
      <c r="A34" s="21">
        <f>IF(基準日="","28",IF(A33="","",IF(MONTH(A33+1)=MONTH(基準日),A33+1,"")))</f>
        <v/>
      </c>
      <c r="B34" s="7">
        <f>IF(OR(A34="",基準日=""),"",MID("日月火水木金土",WEEKDAY(A34),1))</f>
        <v/>
      </c>
      <c r="C34" s="9" t="inlineStr"/>
      <c r="D34" s="9" t="inlineStr"/>
      <c r="E34" s="9" t="inlineStr"/>
      <c r="F34" s="9" t="inlineStr"/>
      <c r="G34" s="9" t="inlineStr"/>
      <c r="H34" s="22" t="n"/>
      <c r="I34" s="23">
        <f>IF(A34="","",IF(AND(SUMPRODUCT(($C$6:$G$6="必須")*(C34:G34&lt;&gt;""))=COUNTIF($C$6:$G$6,"必須"),COUNTIF(C34:G34,"○")&gt;=支給項目数),日当+(COUNTIF(C34:G34,"○")-支給項目数)*加算,0)+N(H34))</f>
        <v/>
      </c>
    </row>
    <row r="35" ht="21" customHeight="1">
      <c r="A35" s="21">
        <f>IF(基準日="","29",IF(A34="","",IF(MONTH(A34+1)=MONTH(基準日),A34+1,"")))</f>
        <v/>
      </c>
      <c r="B35" s="7">
        <f>IF(OR(A35="",基準日=""),"",MID("日月火水木金土",WEEKDAY(A35),1))</f>
        <v/>
      </c>
      <c r="C35" s="9" t="inlineStr"/>
      <c r="D35" s="9" t="inlineStr"/>
      <c r="E35" s="9" t="inlineStr"/>
      <c r="F35" s="9" t="inlineStr"/>
      <c r="G35" s="9" t="inlineStr"/>
      <c r="H35" s="22" t="n"/>
      <c r="I35" s="23">
        <f>IF(A35="","",IF(AND(SUMPRODUCT(($C$6:$G$6="必須")*(C35:G35&lt;&gt;""))=COUNTIF($C$6:$G$6,"必須"),COUNTIF(C35:G35,"○")&gt;=支給項目数),日当+(COUNTIF(C35:G35,"○")-支給項目数)*加算,0)+N(H35))</f>
        <v/>
      </c>
    </row>
    <row r="36" ht="21" customHeight="1">
      <c r="A36" s="21">
        <f>IF(基準日="","30",IF(A35="","",IF(MONTH(A35+1)=MONTH(基準日),A35+1,"")))</f>
        <v/>
      </c>
      <c r="B36" s="7">
        <f>IF(OR(A36="",基準日=""),"",MID("日月火水木金土",WEEKDAY(A36),1))</f>
        <v/>
      </c>
      <c r="C36" s="9" t="inlineStr"/>
      <c r="D36" s="9" t="inlineStr"/>
      <c r="E36" s="9" t="inlineStr"/>
      <c r="F36" s="9" t="inlineStr"/>
      <c r="G36" s="9" t="inlineStr"/>
      <c r="H36" s="22" t="n"/>
      <c r="I36" s="23">
        <f>IF(A36="","",IF(AND(SUMPRODUCT(($C$6:$G$6="必須")*(C36:G36&lt;&gt;""))=COUNTIF($C$6:$G$6,"必須"),COUNTIF(C36:G36,"○")&gt;=支給項目数),日当+(COUNTIF(C36:G36,"○")-支給項目数)*加算,0)+N(H36))</f>
        <v/>
      </c>
    </row>
    <row r="37" ht="21" customHeight="1">
      <c r="A37" s="21">
        <f>IF(基準日="","31",IF(A36="","",IF(MONTH(A36+1)=MONTH(基準日),A36+1,"")))</f>
        <v/>
      </c>
      <c r="B37" s="7">
        <f>IF(OR(A37="",基準日=""),"",MID("日月火水木金土",WEEKDAY(A37),1))</f>
        <v/>
      </c>
      <c r="C37" s="9" t="inlineStr"/>
      <c r="D37" s="9" t="inlineStr"/>
      <c r="E37" s="9" t="inlineStr"/>
      <c r="F37" s="9" t="inlineStr"/>
      <c r="G37" s="9" t="inlineStr"/>
      <c r="H37" s="22" t="n"/>
      <c r="I37" s="23">
        <f>IF(A37="","",IF(AND(SUMPRODUCT(($C$6:$G$6="必須")*(C37:G37&lt;&gt;""))=COUNTIF($C$6:$G$6,"必須"),COUNTIF(C37:G37,"○")&gt;=支給項目数),日当+(COUNTIF(C37:G37,"○")-支給項目数)*加算,0)+N(H37))</f>
        <v/>
      </c>
    </row>
    <row r="38" ht="30" customHeight="1">
      <c r="A38" s="24" t="inlineStr">
        <is>
          <t>日当+特別手当の合計</t>
        </is>
      </c>
      <c r="B38" s="4" t="n"/>
      <c r="C38" s="4" t="n"/>
      <c r="D38" s="4" t="n"/>
      <c r="E38" s="4" t="n"/>
      <c r="F38" s="4" t="n"/>
      <c r="G38" s="25">
        <f>SUM(I7:I37)</f>
        <v/>
      </c>
      <c r="H38" s="4" t="n"/>
      <c r="I38" s="4" t="n"/>
    </row>
    <row r="39" ht="30" customHeight="1">
      <c r="A39" s="24" t="inlineStr">
        <is>
          <t>基本給</t>
        </is>
      </c>
      <c r="B39" s="4" t="n"/>
      <c r="C39" s="4" t="n"/>
      <c r="D39" s="4" t="n"/>
      <c r="E39" s="4" t="n"/>
      <c r="F39" s="4" t="n"/>
      <c r="G39" s="25">
        <f>基本給</f>
        <v/>
      </c>
      <c r="H39" s="4" t="n"/>
      <c r="I39" s="4" t="n"/>
    </row>
    <row r="40" ht="30" customHeight="1">
      <c r="A40" s="26" t="inlineStr">
        <is>
          <t>今月のお小遣い</t>
        </is>
      </c>
      <c r="B40" s="4" t="n"/>
      <c r="C40" s="4" t="n"/>
      <c r="D40" s="4" t="n"/>
      <c r="E40" s="4" t="n"/>
      <c r="F40" s="4" t="n"/>
      <c r="G40" s="27">
        <f>G38+G39</f>
        <v/>
      </c>
      <c r="H40" s="4" t="n"/>
      <c r="I40" s="4" t="n"/>
    </row>
  </sheetData>
  <mergeCells count="13">
    <mergeCell ref="A38:F38"/>
    <mergeCell ref="G38:I38"/>
    <mergeCell ref="H4:H6"/>
    <mergeCell ref="C4:G4"/>
    <mergeCell ref="B2:C2"/>
    <mergeCell ref="F2:I2"/>
    <mergeCell ref="A1:I1"/>
    <mergeCell ref="I4:I6"/>
    <mergeCell ref="G39:I39"/>
    <mergeCell ref="G40:I40"/>
    <mergeCell ref="A40:F40"/>
    <mergeCell ref="A3:I3"/>
    <mergeCell ref="A39:F39"/>
  </mergeCells>
  <conditionalFormatting sqref="A7:I37">
    <cfRule type="expression" priority="1" dxfId="0">
      <formula>OR($B7="土",$B7="日")</formula>
    </cfRule>
  </conditionalFormatting>
  <dataValidations count="1">
    <dataValidation sqref="C7 C8 C9 C10 C11 C12 C13 C14 C15 C16 C17 C18 C19 C20 C21 C22 C23 C24 C25 C26 C27 C28 C29 C30 C31 C32 C33 C34 C35 C36 C37 D7 D8 D9 D10 D11 D12 D13 D14 D15 D16 D17 D18 D19 D20 D21 D22 D23 D24 D25 D26 D27 D28 D29 D30 D31 D32 D33 D34 D35 D36 D37 E7 E8 E9 E10 E11 E12 E13 E14 E15 E16 E17 E18 E19 E20 E21 E22 E23 E24 E25 E26 E27 E28 E29 E30 E31 E32 E33 E34 E35 E36 E37 F7 F8 F9 F10 F11 F12 F13 F14 F15 F16 F17 F18 F19 F20 F21 F22 F23 F24 F25 F26 F27 F28 F29 F30 F31 F32 F33 F34 F35 F36 F37 G7 G8 G9 G10 G11 G12 G13 G14 G15 G16 G17 G18 G19 G20 G21 G22 G23 G24 G25 G26 G27 G28 G29 G30 G31 G32 G33 G34 G35 G36 G37" showDropDown="0" showInputMessage="0" showErrorMessage="0" allowBlank="1" type="list">
      <formula1>"○,"</formula1>
    </dataValidation>
  </dataValidations>
  <printOptions horizontalCentered="1"/>
  <pageMargins left="0.4" right="0.4" top="0.4" bottom="0.4" header="0.2" footer="0.2"/>
  <pageSetup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2026-10-24T09:02:16Z</dcterms:created>
  <dcterms:modified xmlns:dcterms="http://purl.org/dc/terms/" xmlns:xsi="http://www.w3.org/2001/XMLSchema-instance" xsi:type="dcterms:W3CDTF">2026-10-24T09:02:16Z</dcterms:modified>
</cp:coreProperties>
</file>